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EAE34E17-662D-49A4-82E1-43C102B7EE5D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ós Fixad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7" i="2"/>
  <c r="M6" i="2"/>
  <c r="K16" i="2"/>
  <c r="N7" i="2"/>
  <c r="K17" i="2"/>
  <c r="L6" i="2" l="1"/>
  <c r="K20" i="2"/>
  <c r="K19" i="2"/>
  <c r="K18" i="2"/>
  <c r="N6" i="2"/>
  <c r="L7" i="2" s="1"/>
  <c r="P17" i="2"/>
  <c r="R17" i="2"/>
  <c r="P18" i="2" s="1"/>
  <c r="P19" i="2" s="1"/>
  <c r="L8" i="2" l="1"/>
  <c r="M8" i="2" l="1"/>
  <c r="N8" i="2" s="1"/>
  <c r="L9" i="2" s="1"/>
  <c r="N9" i="2" l="1"/>
  <c r="L10" i="2" s="1"/>
  <c r="M10" i="2" s="1"/>
  <c r="N10" i="2" s="1"/>
</calcChain>
</file>

<file path=xl/sharedStrings.xml><?xml version="1.0" encoding="utf-8"?>
<sst xmlns="http://schemas.openxmlformats.org/spreadsheetml/2006/main" count="28" uniqueCount="26">
  <si>
    <t>Taxa de Juros (i)</t>
  </si>
  <si>
    <t>Base para taxa de juros</t>
  </si>
  <si>
    <t>Data da contratação:</t>
  </si>
  <si>
    <t>Saldo</t>
  </si>
  <si>
    <t>Devedor</t>
  </si>
  <si>
    <t>Data</t>
  </si>
  <si>
    <t>Consumo</t>
  </si>
  <si>
    <t>Cobertura</t>
  </si>
  <si>
    <t>Limite da Conta Garantida</t>
  </si>
  <si>
    <t>Juros</t>
  </si>
  <si>
    <t>Movimentação da Conta Garantida</t>
  </si>
  <si>
    <t>CONTA GARANTIDA</t>
  </si>
  <si>
    <t>Pós Fixado</t>
  </si>
  <si>
    <t>do CDI</t>
  </si>
  <si>
    <t>dias úteis</t>
  </si>
  <si>
    <t>-</t>
  </si>
  <si>
    <t>CDI do dia</t>
  </si>
  <si>
    <t>Juros diário</t>
  </si>
  <si>
    <t>100% do CDI ao dia =</t>
  </si>
  <si>
    <t>.+ 1</t>
  </si>
  <si>
    <t xml:space="preserve">^ </t>
  </si>
  <si>
    <t>ao dia</t>
  </si>
  <si>
    <t>Cálculo dos Juros</t>
  </si>
  <si>
    <t>Cálculo dos Juros ao Dia</t>
  </si>
  <si>
    <t xml:space="preserve">Base de </t>
  </si>
  <si>
    <t>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</si>
</sst>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%"/>
    <numFmt numFmtId="165" formatCode="0.000000"/>
    <numFmt numFmtId="166" formatCode="_-* #,##0.0000_-;\-* #,##0.00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" fontId="4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43" fontId="0" fillId="0" borderId="1" xfId="1" applyFont="1" applyFill="1" applyBorder="1"/>
    <xf numFmtId="43" fontId="0" fillId="0" borderId="0" xfId="1" applyFont="1" applyBorder="1"/>
    <xf numFmtId="43" fontId="2" fillId="0" borderId="0" xfId="0" applyNumberFormat="1" applyFont="1"/>
    <xf numFmtId="14" fontId="8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right"/>
    </xf>
    <xf numFmtId="0" fontId="13" fillId="0" borderId="0" xfId="0" applyFont="1"/>
    <xf numFmtId="165" fontId="0" fillId="0" borderId="0" xfId="0" applyNumberFormat="1"/>
    <xf numFmtId="164" fontId="7" fillId="2" borderId="0" xfId="2" applyNumberFormat="1" applyFont="1" applyFill="1" applyBorder="1"/>
    <xf numFmtId="0" fontId="11" fillId="0" borderId="0" xfId="0" applyFont="1" applyAlignment="1">
      <alignment horizontal="center"/>
    </xf>
    <xf numFmtId="43" fontId="0" fillId="0" borderId="3" xfId="1" applyFont="1" applyBorder="1"/>
    <xf numFmtId="0" fontId="0" fillId="0" borderId="4" xfId="0" applyBorder="1"/>
    <xf numFmtId="0" fontId="12" fillId="0" borderId="4" xfId="0" applyFont="1" applyBorder="1" applyAlignment="1">
      <alignment horizontal="center"/>
    </xf>
    <xf numFmtId="0" fontId="0" fillId="0" borderId="5" xfId="0" applyBorder="1"/>
    <xf numFmtId="43" fontId="0" fillId="0" borderId="6" xfId="1" applyFont="1" applyBorder="1"/>
    <xf numFmtId="0" fontId="0" fillId="0" borderId="0" xfId="0" applyAlignment="1">
      <alignment horizontal="center"/>
    </xf>
    <xf numFmtId="0" fontId="0" fillId="0" borderId="7" xfId="0" applyBorder="1"/>
    <xf numFmtId="43" fontId="2" fillId="0" borderId="6" xfId="0" applyNumberFormat="1" applyFont="1" applyBorder="1"/>
    <xf numFmtId="165" fontId="0" fillId="0" borderId="0" xfId="0" applyNumberFormat="1" applyAlignment="1">
      <alignment horizontal="left"/>
    </xf>
    <xf numFmtId="0" fontId="2" fillId="0" borderId="6" xfId="0" applyFont="1" applyBorder="1"/>
    <xf numFmtId="0" fontId="0" fillId="0" borderId="2" xfId="0" applyBorder="1"/>
    <xf numFmtId="0" fontId="0" fillId="0" borderId="9" xfId="0" applyBorder="1"/>
    <xf numFmtId="166" fontId="0" fillId="0" borderId="1" xfId="1" applyNumberFormat="1" applyFont="1" applyFill="1" applyBorder="1"/>
    <xf numFmtId="43" fontId="0" fillId="2" borderId="1" xfId="1" applyFont="1" applyFill="1" applyBorder="1"/>
    <xf numFmtId="164" fontId="0" fillId="2" borderId="1" xfId="2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right"/>
    </xf>
    <xf numFmtId="0" fontId="2" fillId="0" borderId="9" xfId="0" applyFont="1" applyBorder="1"/>
    <xf numFmtId="0" fontId="9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43" fontId="0" fillId="3" borderId="1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/>
    <xf numFmtId="0" fontId="2" fillId="4" borderId="6" xfId="0" applyFont="1" applyFill="1" applyBorder="1" applyAlignment="1">
      <alignment horizontal="center"/>
    </xf>
    <xf numFmtId="0" fontId="2" fillId="4" borderId="0" xfId="0" applyFont="1" applyFill="1"/>
    <xf numFmtId="0" fontId="2" fillId="4" borderId="7" xfId="0" applyFont="1" applyFill="1" applyBorder="1"/>
    <xf numFmtId="0" fontId="2" fillId="5" borderId="6" xfId="0" applyFont="1" applyFill="1" applyBorder="1"/>
    <xf numFmtId="4" fontId="2" fillId="5" borderId="0" xfId="0" applyNumberFormat="1" applyFont="1" applyFill="1"/>
    <xf numFmtId="0" fontId="2" fillId="5" borderId="7" xfId="0" applyFont="1" applyFill="1" applyBorder="1"/>
    <xf numFmtId="14" fontId="0" fillId="5" borderId="0" xfId="0" applyNumberFormat="1" applyFill="1"/>
    <xf numFmtId="0" fontId="0" fillId="5" borderId="7" xfId="0" applyFill="1" applyBorder="1"/>
    <xf numFmtId="9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3DD2-F2F5-4382-95A4-96FF787645F0}">
  <sheetPr>
    <tabColor theme="4" tint="-0.249977111117893"/>
  </sheetPr>
  <dimension ref="E1:S22"/>
  <sheetViews>
    <sheetView showGridLines="0" tabSelected="1" topLeftCell="F1" zoomScale="85" zoomScaleNormal="85" workbookViewId="0">
      <selection activeCell="N11" sqref="N11"/>
    </sheetView>
  </sheetViews>
  <sheetFormatPr defaultRowHeight="14.5" x14ac:dyDescent="0.35"/>
  <cols>
    <col min="4" max="4" width="48.26953125" customWidth="1"/>
    <col min="5" max="5" width="24.7265625" customWidth="1"/>
    <col min="6" max="6" width="11.7265625" bestFit="1" customWidth="1"/>
    <col min="7" max="7" width="10.26953125" customWidth="1"/>
    <col min="8" max="8" width="3.7265625" customWidth="1"/>
    <col min="9" max="9" width="15.453125" customWidth="1"/>
    <col min="10" max="12" width="13.7265625" customWidth="1"/>
    <col min="13" max="13" width="9" customWidth="1"/>
    <col min="14" max="14" width="13.7265625" customWidth="1"/>
    <col min="15" max="15" width="4.453125" customWidth="1"/>
    <col min="16" max="16" width="11.453125" customWidth="1"/>
    <col min="17" max="17" width="4.54296875" customWidth="1"/>
    <col min="18" max="18" width="9" bestFit="1" customWidth="1"/>
    <col min="19" max="19" width="2" customWidth="1"/>
  </cols>
  <sheetData>
    <row r="1" spans="5:19" x14ac:dyDescent="0.35">
      <c r="E1" s="1"/>
      <c r="F1" s="2"/>
      <c r="G1" s="2"/>
      <c r="H1" s="2"/>
      <c r="I1" s="2"/>
      <c r="J1" s="2"/>
    </row>
    <row r="2" spans="5:19" x14ac:dyDescent="0.35">
      <c r="E2" s="57" t="s">
        <v>11</v>
      </c>
      <c r="F2" s="58"/>
      <c r="G2" s="59"/>
      <c r="I2" s="61" t="s">
        <v>10</v>
      </c>
      <c r="J2" s="61"/>
      <c r="K2" s="61"/>
      <c r="L2" s="61"/>
      <c r="M2" s="61"/>
      <c r="N2" s="61"/>
    </row>
    <row r="3" spans="5:19" x14ac:dyDescent="0.35">
      <c r="E3" s="60" t="s">
        <v>12</v>
      </c>
      <c r="F3" s="61"/>
      <c r="G3" s="62"/>
      <c r="H3" s="3"/>
      <c r="I3" s="37"/>
      <c r="J3" s="37"/>
      <c r="K3" s="38"/>
      <c r="L3" s="37" t="s">
        <v>24</v>
      </c>
      <c r="M3" s="37"/>
      <c r="N3" s="37" t="s">
        <v>3</v>
      </c>
    </row>
    <row r="4" spans="5:19" x14ac:dyDescent="0.35">
      <c r="E4" s="47"/>
      <c r="F4" s="48"/>
      <c r="G4" s="49"/>
      <c r="H4" s="2"/>
      <c r="I4" s="39" t="s">
        <v>5</v>
      </c>
      <c r="J4" s="39" t="s">
        <v>6</v>
      </c>
      <c r="K4" s="39" t="s">
        <v>7</v>
      </c>
      <c r="L4" s="40" t="s">
        <v>25</v>
      </c>
      <c r="M4" s="40" t="s">
        <v>9</v>
      </c>
      <c r="N4" s="40" t="s">
        <v>4</v>
      </c>
      <c r="P4" s="6"/>
    </row>
    <row r="5" spans="5:19" ht="12.75" customHeight="1" x14ac:dyDescent="0.35">
      <c r="E5" s="27"/>
      <c r="F5" s="2"/>
      <c r="G5" s="33"/>
      <c r="H5" s="3"/>
      <c r="I5" s="41">
        <v>45931</v>
      </c>
      <c r="J5" s="42"/>
      <c r="K5" s="42"/>
      <c r="L5" s="42"/>
      <c r="M5" s="42">
        <v>0</v>
      </c>
      <c r="N5" s="42"/>
      <c r="P5" s="6"/>
    </row>
    <row r="6" spans="5:19" x14ac:dyDescent="0.35">
      <c r="E6" s="50" t="s">
        <v>8</v>
      </c>
      <c r="F6" s="51">
        <v>100000</v>
      </c>
      <c r="G6" s="52"/>
      <c r="H6" s="7"/>
      <c r="I6" s="41">
        <v>45932</v>
      </c>
      <c r="J6" s="42">
        <v>20000</v>
      </c>
      <c r="K6" s="42"/>
      <c r="L6" s="31">
        <f>J6</f>
        <v>20000</v>
      </c>
      <c r="M6" s="31">
        <f>L6*K16</f>
        <v>9.4487952922905905</v>
      </c>
      <c r="N6" s="31">
        <f>L6+M6</f>
        <v>20009.44879529229</v>
      </c>
      <c r="P6" s="6"/>
    </row>
    <row r="7" spans="5:19" x14ac:dyDescent="0.35">
      <c r="E7" s="50" t="s">
        <v>2</v>
      </c>
      <c r="F7" s="53">
        <v>45931</v>
      </c>
      <c r="G7" s="52"/>
      <c r="H7" s="2"/>
      <c r="I7" s="43">
        <v>45933</v>
      </c>
      <c r="J7" s="42"/>
      <c r="K7" s="42">
        <v>10000</v>
      </c>
      <c r="L7" s="31">
        <f>N6-K7</f>
        <v>10009.44879529229</v>
      </c>
      <c r="M7" s="31">
        <f>L7*K17</f>
        <v>4.7147473466250691</v>
      </c>
      <c r="N7" s="31">
        <f>L7+M7</f>
        <v>10014.163542638915</v>
      </c>
      <c r="P7" s="6"/>
    </row>
    <row r="8" spans="5:19" x14ac:dyDescent="0.35">
      <c r="E8" s="50"/>
      <c r="F8" s="53"/>
      <c r="G8" s="54"/>
      <c r="H8" s="4"/>
      <c r="I8" s="41">
        <v>45934</v>
      </c>
      <c r="J8" s="42">
        <v>40000</v>
      </c>
      <c r="K8" s="42"/>
      <c r="L8" s="31">
        <f>N7+J8</f>
        <v>50014.163542638911</v>
      </c>
      <c r="M8" s="31">
        <f>L8*K18</f>
        <v>23.15215246880388</v>
      </c>
      <c r="N8" s="31">
        <f>L8+M8</f>
        <v>50037.315695107718</v>
      </c>
      <c r="P8" s="6"/>
    </row>
    <row r="9" spans="5:19" x14ac:dyDescent="0.35">
      <c r="E9" s="50" t="s">
        <v>0</v>
      </c>
      <c r="F9" s="55">
        <v>1</v>
      </c>
      <c r="G9" s="52" t="s">
        <v>13</v>
      </c>
      <c r="H9" s="4"/>
      <c r="I9" s="41">
        <v>45935</v>
      </c>
      <c r="J9" s="42">
        <v>20000</v>
      </c>
      <c r="K9" s="42"/>
      <c r="L9" s="31">
        <f>N8+J9</f>
        <v>70037.315695107711</v>
      </c>
      <c r="M9" s="31">
        <f>L9*K19</f>
        <v>33.236486497384085</v>
      </c>
      <c r="N9" s="31">
        <f>L9+M9</f>
        <v>70070.55218160509</v>
      </c>
    </row>
    <row r="10" spans="5:19" x14ac:dyDescent="0.35">
      <c r="E10" s="50" t="s">
        <v>1</v>
      </c>
      <c r="F10" s="56">
        <v>252</v>
      </c>
      <c r="G10" s="52" t="s">
        <v>14</v>
      </c>
      <c r="H10" s="4"/>
      <c r="I10" s="43">
        <v>45936</v>
      </c>
      <c r="J10" s="42"/>
      <c r="K10" s="42">
        <v>50000</v>
      </c>
      <c r="L10" s="31">
        <f>N9-K10</f>
        <v>20070.55218160509</v>
      </c>
      <c r="M10" s="31">
        <f>L10*K20</f>
        <v>9.4892007368056852</v>
      </c>
      <c r="N10" s="31">
        <f>L10+M10</f>
        <v>20080.041382341897</v>
      </c>
    </row>
    <row r="11" spans="5:19" x14ac:dyDescent="0.35">
      <c r="E11" s="34"/>
      <c r="F11" s="35"/>
      <c r="G11" s="36"/>
      <c r="H11" s="4"/>
      <c r="I11" s="41">
        <v>45937</v>
      </c>
      <c r="J11" s="42"/>
      <c r="K11" s="42">
        <v>20080.04</v>
      </c>
      <c r="L11" s="42"/>
      <c r="M11" s="42">
        <v>0</v>
      </c>
      <c r="N11" s="42">
        <v>0</v>
      </c>
    </row>
    <row r="12" spans="5:19" x14ac:dyDescent="0.35">
      <c r="E12" s="2"/>
      <c r="F12" s="5"/>
      <c r="G12" s="2"/>
      <c r="H12" s="4"/>
    </row>
    <row r="13" spans="5:19" x14ac:dyDescent="0.35">
      <c r="E13" s="2"/>
      <c r="F13" s="2"/>
      <c r="G13" s="2"/>
      <c r="H13" s="4"/>
      <c r="I13" s="61" t="s">
        <v>22</v>
      </c>
      <c r="J13" s="61"/>
      <c r="K13" s="61"/>
      <c r="L13" s="61"/>
      <c r="M13" s="9"/>
      <c r="N13" s="63" t="s">
        <v>23</v>
      </c>
      <c r="O13" s="63"/>
      <c r="P13" s="63"/>
      <c r="Q13" s="63"/>
      <c r="R13" s="63"/>
      <c r="S13" s="63"/>
    </row>
    <row r="14" spans="5:19" x14ac:dyDescent="0.35">
      <c r="E14" s="2"/>
      <c r="F14" s="2"/>
      <c r="G14" s="2"/>
      <c r="H14" s="4"/>
      <c r="I14" s="44" t="s">
        <v>5</v>
      </c>
      <c r="J14" s="44" t="s">
        <v>16</v>
      </c>
      <c r="K14" s="44" t="s">
        <v>17</v>
      </c>
      <c r="L14" s="45"/>
      <c r="M14" s="9"/>
      <c r="N14" s="18"/>
      <c r="O14" s="19"/>
      <c r="P14" s="19"/>
      <c r="Q14" s="19"/>
      <c r="R14" s="20">
        <v>1</v>
      </c>
      <c r="S14" s="21"/>
    </row>
    <row r="15" spans="5:19" x14ac:dyDescent="0.35">
      <c r="E15" s="2"/>
      <c r="F15" s="2"/>
      <c r="G15" s="2"/>
      <c r="H15" s="4"/>
      <c r="I15" s="11">
        <v>45931</v>
      </c>
      <c r="J15" s="13" t="s">
        <v>15</v>
      </c>
      <c r="K15" s="13" t="s">
        <v>15</v>
      </c>
      <c r="L15" s="13"/>
      <c r="M15" s="9"/>
      <c r="N15" s="22" t="s">
        <v>18</v>
      </c>
      <c r="P15" s="14">
        <v>12.64</v>
      </c>
      <c r="Q15" s="23" t="s">
        <v>19</v>
      </c>
      <c r="R15" s="17">
        <v>252</v>
      </c>
      <c r="S15" s="24"/>
    </row>
    <row r="16" spans="5:19" x14ac:dyDescent="0.35">
      <c r="E16" s="2"/>
      <c r="F16" s="2"/>
      <c r="G16" s="2"/>
      <c r="H16" s="4"/>
      <c r="I16" s="11">
        <v>45932</v>
      </c>
      <c r="J16" s="30">
        <v>12.64</v>
      </c>
      <c r="K16" s="32">
        <f>(1+(J16/100))^(1/$F$10)-1</f>
        <v>4.7243976461452952E-4</v>
      </c>
      <c r="L16" s="8"/>
      <c r="M16" s="9"/>
      <c r="N16" s="25"/>
      <c r="P16">
        <v>100</v>
      </c>
      <c r="S16" s="24"/>
    </row>
    <row r="17" spans="5:19" x14ac:dyDescent="0.35">
      <c r="E17" s="2"/>
      <c r="F17" s="2"/>
      <c r="G17" s="2"/>
      <c r="H17" s="4"/>
      <c r="I17" s="12">
        <v>45933</v>
      </c>
      <c r="J17" s="30">
        <v>12.6</v>
      </c>
      <c r="K17" s="32">
        <f>(1+(J17/100))^(1/$F$10)-1</f>
        <v>4.7102966837120341E-4</v>
      </c>
      <c r="L17" s="8"/>
      <c r="M17" s="10"/>
      <c r="N17" s="25"/>
      <c r="P17">
        <f>(12.64/100)+1</f>
        <v>1.1264000000000001</v>
      </c>
      <c r="Q17" s="23" t="s">
        <v>20</v>
      </c>
      <c r="R17" s="26">
        <f>1/252</f>
        <v>3.968253968253968E-3</v>
      </c>
      <c r="S17" s="24"/>
    </row>
    <row r="18" spans="5:19" x14ac:dyDescent="0.35">
      <c r="E18" s="2"/>
      <c r="F18" s="2"/>
      <c r="G18" s="2"/>
      <c r="H18" s="4"/>
      <c r="I18" s="11">
        <v>45934</v>
      </c>
      <c r="J18" s="30">
        <v>12.37</v>
      </c>
      <c r="K18" s="32">
        <f t="shared" ref="K18:K20" si="0">(1+(J18/100))^(1/$F$10)-1</f>
        <v>4.6291191992176017E-4</v>
      </c>
      <c r="L18" s="8"/>
      <c r="M18" s="10"/>
      <c r="N18" s="25"/>
      <c r="P18" s="15">
        <f>1.1264^R17</f>
        <v>1.0004724397646145</v>
      </c>
      <c r="S18" s="24"/>
    </row>
    <row r="19" spans="5:19" x14ac:dyDescent="0.35">
      <c r="E19" s="2"/>
      <c r="F19" s="2"/>
      <c r="G19" s="2"/>
      <c r="H19" s="4"/>
      <c r="I19" s="11">
        <v>45935</v>
      </c>
      <c r="J19" s="30">
        <v>12.7</v>
      </c>
      <c r="K19" s="32">
        <f t="shared" si="0"/>
        <v>4.745539740853566E-4</v>
      </c>
      <c r="L19" s="8"/>
      <c r="M19" s="10"/>
      <c r="N19" s="27"/>
      <c r="P19" s="16">
        <f>P18-1</f>
        <v>4.7243976461452952E-4</v>
      </c>
      <c r="R19" t="s">
        <v>21</v>
      </c>
      <c r="S19" s="24"/>
    </row>
    <row r="20" spans="5:19" x14ac:dyDescent="0.35">
      <c r="H20" s="4"/>
      <c r="I20" s="12">
        <v>45936</v>
      </c>
      <c r="J20" s="30">
        <v>12.65</v>
      </c>
      <c r="K20" s="32">
        <f t="shared" si="0"/>
        <v>4.727922107445881E-4</v>
      </c>
      <c r="L20" s="8"/>
      <c r="M20" s="2"/>
      <c r="N20" s="27"/>
      <c r="S20" s="24"/>
    </row>
    <row r="21" spans="5:19" x14ac:dyDescent="0.35">
      <c r="H21" s="2"/>
      <c r="I21" s="11">
        <v>45937</v>
      </c>
      <c r="J21" s="8"/>
      <c r="K21" s="8"/>
      <c r="L21" s="8"/>
      <c r="M21" s="2"/>
      <c r="N21" s="46"/>
      <c r="O21" s="28"/>
      <c r="P21" s="28"/>
      <c r="Q21" s="28"/>
      <c r="R21" s="28"/>
      <c r="S21" s="29"/>
    </row>
    <row r="22" spans="5:19" x14ac:dyDescent="0.35">
      <c r="M22" s="2"/>
    </row>
  </sheetData>
  <mergeCells count="5">
    <mergeCell ref="E2:G2"/>
    <mergeCell ref="E3:G3"/>
    <mergeCell ref="I2:N2"/>
    <mergeCell ref="I13:L13"/>
    <mergeCell ref="N13:S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Pós Fixado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2025-10-29T18:41:14Z</dcterms:modified>
</cp:coreProperties>
</file>