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enovo 2024\.ELITE BANCARIA\cursos\online\2. produtos bancarios\modulo 1 investimentos\"/>
    </mc:Choice>
  </mc:AlternateContent>
  <xr:revisionPtr revIDLastSave="0" documentId="13_ncr:1_{B923157E-B7FE-4E4D-93E7-C1BDA070D1BC}" xr6:coauthVersionLast="47" xr6:coauthVersionMax="47" xr10:uidLastSave="{00000000-0000-0000-0000-000000000000}"/>
  <bookViews>
    <workbookView xWindow="-110" yWindow="-110" windowWidth="19420" windowHeight="11020" activeTab="1" xr2:uid="{A7240727-D5F6-4277-B326-58055959C0C0}"/>
  </bookViews>
  <sheets>
    <sheet name="Prefixado" sheetId="1" r:id="rId1"/>
    <sheet name="Pós Fixad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6" i="2" l="1"/>
  <c r="P8" i="2"/>
  <c r="Y14" i="1"/>
  <c r="S6" i="1"/>
  <c r="Y19" i="1" s="1"/>
  <c r="P48" i="2"/>
  <c r="Q48" i="2" s="1"/>
  <c r="P47" i="2"/>
  <c r="Q47" i="2" s="1"/>
  <c r="P46" i="2"/>
  <c r="Q46" i="2" s="1"/>
  <c r="P45" i="2"/>
  <c r="Q45" i="2" s="1"/>
  <c r="P44" i="2"/>
  <c r="Q44" i="2" s="1"/>
  <c r="P43" i="2"/>
  <c r="Q43" i="2" s="1"/>
  <c r="P42" i="2"/>
  <c r="Q42" i="2" s="1"/>
  <c r="P41" i="2"/>
  <c r="Q41" i="2" s="1"/>
  <c r="P40" i="2"/>
  <c r="Q40" i="2" s="1"/>
  <c r="P39" i="2"/>
  <c r="Q39" i="2" s="1"/>
  <c r="P38" i="2"/>
  <c r="Q38" i="2" s="1"/>
  <c r="P37" i="2"/>
  <c r="Q37" i="2" s="1"/>
  <c r="P36" i="2"/>
  <c r="Q36" i="2" s="1"/>
  <c r="P35" i="2"/>
  <c r="Q35" i="2" s="1"/>
  <c r="P34" i="2"/>
  <c r="Q34" i="2" s="1"/>
  <c r="P33" i="2"/>
  <c r="Q33" i="2" s="1"/>
  <c r="P32" i="2"/>
  <c r="Q32" i="2" s="1"/>
  <c r="P31" i="2"/>
  <c r="Q31" i="2" s="1"/>
  <c r="P30" i="2"/>
  <c r="Q30" i="2" s="1"/>
  <c r="P29" i="2"/>
  <c r="Q29" i="2" s="1"/>
  <c r="P28" i="2"/>
  <c r="Q28" i="2" s="1"/>
  <c r="P27" i="2"/>
  <c r="Q27" i="2" s="1"/>
  <c r="P26" i="2"/>
  <c r="Q26" i="2" s="1"/>
  <c r="P25" i="2"/>
  <c r="Q25" i="2" s="1"/>
  <c r="P24" i="2"/>
  <c r="Q24" i="2" s="1"/>
  <c r="P23" i="2"/>
  <c r="Q23" i="2" s="1"/>
  <c r="P22" i="2"/>
  <c r="Q22" i="2" s="1"/>
  <c r="P21" i="2"/>
  <c r="Q21" i="2" s="1"/>
  <c r="P20" i="2"/>
  <c r="Q20" i="2" s="1"/>
  <c r="P19" i="2"/>
  <c r="Q19" i="2" s="1"/>
  <c r="P18" i="2"/>
  <c r="Q18" i="2" s="1"/>
  <c r="P17" i="2"/>
  <c r="Q17" i="2" s="1"/>
  <c r="P16" i="2"/>
  <c r="Q16" i="2" s="1"/>
  <c r="P15" i="2"/>
  <c r="Q15" i="2" s="1"/>
  <c r="P14" i="2"/>
  <c r="Q14" i="2" s="1"/>
  <c r="P13" i="2"/>
  <c r="Q13" i="2" s="1"/>
  <c r="P12" i="2"/>
  <c r="Q12" i="2" s="1"/>
  <c r="P11" i="2"/>
  <c r="Q11" i="2" s="1"/>
  <c r="P10" i="2"/>
  <c r="Q10" i="2" s="1"/>
  <c r="P9" i="2"/>
  <c r="Q9" i="2" s="1"/>
  <c r="Y16" i="1"/>
  <c r="Q8" i="2" l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</calcChain>
</file>

<file path=xl/sharedStrings.xml><?xml version="1.0" encoding="utf-8"?>
<sst xmlns="http://schemas.openxmlformats.org/spreadsheetml/2006/main" count="64" uniqueCount="48">
  <si>
    <t>Data da aplicação</t>
  </si>
  <si>
    <t>Rentabilidade</t>
  </si>
  <si>
    <t>Data</t>
  </si>
  <si>
    <t>ao ano</t>
  </si>
  <si>
    <t>Prazo</t>
  </si>
  <si>
    <t>dias</t>
  </si>
  <si>
    <t>Prazo da taxa</t>
  </si>
  <si>
    <t xml:space="preserve">VF </t>
  </si>
  <si>
    <t>?</t>
  </si>
  <si>
    <t>Valor investido (VP)</t>
  </si>
  <si>
    <t>Taxa de Juros (i)</t>
  </si>
  <si>
    <t>VF = VP x ( 1 + i )</t>
  </si>
  <si>
    <t>Prazo operação</t>
  </si>
  <si>
    <t>VF = 10.000 * ( 1 + 0,105)</t>
  </si>
  <si>
    <t>VF = 10.000 * ( 1,105)</t>
  </si>
  <si>
    <t>VF = 10.000 * 1,01678</t>
  </si>
  <si>
    <t>VF = 10.167,80</t>
  </si>
  <si>
    <t>Cálculo Passo a Passo</t>
  </si>
  <si>
    <t>VF</t>
  </si>
  <si>
    <t>Fórmula automática</t>
  </si>
  <si>
    <t>Valor Futuro</t>
  </si>
  <si>
    <t>Imposto de Renda</t>
  </si>
  <si>
    <t>Alíquota:</t>
  </si>
  <si>
    <t>IOF</t>
  </si>
  <si>
    <t>IR</t>
  </si>
  <si>
    <t>Rendimento bruto</t>
  </si>
  <si>
    <t>Rendimento líquido</t>
  </si>
  <si>
    <t>Imposto retido</t>
  </si>
  <si>
    <t>CDB PREFIXADO</t>
  </si>
  <si>
    <t>Valor Futuro líquido</t>
  </si>
  <si>
    <t>CDB PÓS FIXADO</t>
  </si>
  <si>
    <t>Cálculo dos Impostos</t>
  </si>
  <si>
    <t>CDI</t>
  </si>
  <si>
    <t>dias úteis</t>
  </si>
  <si>
    <t>Dias</t>
  </si>
  <si>
    <t>Úteis</t>
  </si>
  <si>
    <t>CDI diário</t>
  </si>
  <si>
    <t>ao dia</t>
  </si>
  <si>
    <t>acumulada</t>
  </si>
  <si>
    <t xml:space="preserve">Valor Futuro = </t>
  </si>
  <si>
    <t>VP x ( 1 + Rentabilidad Acumulada)</t>
  </si>
  <si>
    <t>Cálculo da Rentabilidade</t>
  </si>
  <si>
    <t>Fórmula Automática</t>
  </si>
  <si>
    <t>98% CDI</t>
  </si>
  <si>
    <t>01.08.2025</t>
  </si>
  <si>
    <t>01.04.2025</t>
  </si>
  <si>
    <t>10.000  x  ( 1 + 0,016355)</t>
  </si>
  <si>
    <t>10.000 x  1,016355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</si>
</sst>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%"/>
    <numFmt numFmtId="165" formatCode="0.000000%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0.5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u/>
      <sz val="10.5"/>
      <color theme="3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  <font>
      <u/>
      <sz val="8"/>
      <color theme="3" tint="-0.499984740745262"/>
      <name val="Calibri"/>
      <family val="2"/>
      <scheme val="minor"/>
    </font>
    <font>
      <sz val="8"/>
      <color theme="3" tint="-0.49998474074526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.5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93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5" xfId="0" applyFont="1" applyBorder="1"/>
    <xf numFmtId="4" fontId="3" fillId="0" borderId="5" xfId="0" applyNumberFormat="1" applyFont="1" applyBorder="1"/>
    <xf numFmtId="0" fontId="3" fillId="0" borderId="4" xfId="0" applyFont="1" applyBorder="1"/>
    <xf numFmtId="16" fontId="5" fillId="0" borderId="4" xfId="0" applyNumberFormat="1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10" fontId="3" fillId="0" borderId="0" xfId="0" applyNumberFormat="1" applyFont="1"/>
    <xf numFmtId="1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6" fontId="5" fillId="0" borderId="0" xfId="0" applyNumberFormat="1" applyFont="1"/>
    <xf numFmtId="16" fontId="5" fillId="0" borderId="6" xfId="0" applyNumberFormat="1" applyFont="1" applyBorder="1"/>
    <xf numFmtId="10" fontId="3" fillId="0" borderId="7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0" xfId="0" applyFont="1"/>
    <xf numFmtId="43" fontId="8" fillId="2" borderId="0" xfId="1" applyFont="1" applyFill="1" applyBorder="1"/>
    <xf numFmtId="0" fontId="0" fillId="0" borderId="0" xfId="0" applyAlignment="1">
      <alignment horizontal="right"/>
    </xf>
    <xf numFmtId="43" fontId="8" fillId="2" borderId="0" xfId="0" applyNumberFormat="1" applyFont="1" applyFill="1"/>
    <xf numFmtId="164" fontId="3" fillId="0" borderId="0" xfId="2" applyNumberFormat="1" applyFont="1" applyBorder="1"/>
    <xf numFmtId="164" fontId="3" fillId="2" borderId="0" xfId="2" applyNumberFormat="1" applyFont="1" applyFill="1" applyBorder="1"/>
    <xf numFmtId="165" fontId="3" fillId="0" borderId="0" xfId="2" applyNumberFormat="1" applyFont="1" applyFill="1" applyBorder="1"/>
    <xf numFmtId="164" fontId="3" fillId="0" borderId="0" xfId="2" applyNumberFormat="1" applyFont="1" applyFill="1" applyBorder="1"/>
    <xf numFmtId="4" fontId="3" fillId="0" borderId="0" xfId="0" applyNumberFormat="1" applyFont="1" applyAlignment="1">
      <alignment horizontal="left"/>
    </xf>
    <xf numFmtId="0" fontId="2" fillId="0" borderId="4" xfId="0" applyFont="1" applyBorder="1"/>
    <xf numFmtId="4" fontId="2" fillId="2" borderId="0" xfId="0" applyNumberFormat="1" applyFont="1" applyFill="1" applyAlignment="1">
      <alignment horizontal="center"/>
    </xf>
    <xf numFmtId="43" fontId="2" fillId="2" borderId="0" xfId="1" applyFont="1" applyFill="1" applyBorder="1"/>
    <xf numFmtId="4" fontId="2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/>
    </xf>
    <xf numFmtId="165" fontId="3" fillId="0" borderId="7" xfId="2" applyNumberFormat="1" applyFont="1" applyFill="1" applyBorder="1"/>
    <xf numFmtId="164" fontId="3" fillId="0" borderId="7" xfId="2" applyNumberFormat="1" applyFont="1" applyFill="1" applyBorder="1"/>
    <xf numFmtId="10" fontId="3" fillId="0" borderId="7" xfId="2" applyNumberFormat="1" applyFont="1" applyFill="1" applyBorder="1"/>
    <xf numFmtId="0" fontId="0" fillId="0" borderId="0" xfId="0" applyAlignment="1">
      <alignment horizontal="center"/>
    </xf>
    <xf numFmtId="10" fontId="2" fillId="2" borderId="0" xfId="0" applyNumberFormat="1" applyFont="1" applyFill="1" applyAlignment="1">
      <alignment horizontal="center"/>
    </xf>
    <xf numFmtId="165" fontId="3" fillId="2" borderId="0" xfId="2" applyNumberFormat="1" applyFont="1" applyFill="1" applyBorder="1"/>
    <xf numFmtId="164" fontId="2" fillId="2" borderId="0" xfId="2" applyNumberFormat="1" applyFont="1" applyFill="1" applyBorder="1"/>
    <xf numFmtId="10" fontId="0" fillId="0" borderId="0" xfId="0" applyNumberFormat="1"/>
    <xf numFmtId="2" fontId="0" fillId="0" borderId="2" xfId="0" applyNumberFormat="1" applyBorder="1"/>
    <xf numFmtId="10" fontId="12" fillId="0" borderId="0" xfId="0" applyNumberFormat="1" applyFont="1"/>
    <xf numFmtId="2" fontId="0" fillId="2" borderId="0" xfId="0" applyNumberFormat="1" applyFill="1"/>
    <xf numFmtId="2" fontId="8" fillId="2" borderId="0" xfId="0" applyNumberFormat="1" applyFont="1" applyFill="1"/>
    <xf numFmtId="0" fontId="2" fillId="0" borderId="6" xfId="0" applyFont="1" applyBorder="1"/>
    <xf numFmtId="0" fontId="0" fillId="3" borderId="4" xfId="0" applyFill="1" applyBorder="1"/>
    <xf numFmtId="0" fontId="3" fillId="3" borderId="0" xfId="0" applyFont="1" applyFill="1"/>
    <xf numFmtId="0" fontId="3" fillId="3" borderId="5" xfId="0" applyFont="1" applyFill="1" applyBorder="1"/>
    <xf numFmtId="0" fontId="1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4" fillId="3" borderId="0" xfId="0" applyFont="1" applyFill="1"/>
    <xf numFmtId="0" fontId="14" fillId="3" borderId="4" xfId="0" applyFont="1" applyFill="1" applyBorder="1"/>
    <xf numFmtId="0" fontId="14" fillId="3" borderId="5" xfId="0" applyFont="1" applyFill="1" applyBorder="1"/>
    <xf numFmtId="0" fontId="17" fillId="3" borderId="1" xfId="0" applyFont="1" applyFill="1" applyBorder="1"/>
    <xf numFmtId="0" fontId="18" fillId="3" borderId="2" xfId="0" applyFont="1" applyFill="1" applyBorder="1"/>
    <xf numFmtId="0" fontId="17" fillId="3" borderId="2" xfId="0" applyFont="1" applyFill="1" applyBorder="1"/>
    <xf numFmtId="0" fontId="17" fillId="3" borderId="3" xfId="0" applyFont="1" applyFill="1" applyBorder="1"/>
    <xf numFmtId="0" fontId="3" fillId="4" borderId="4" xfId="0" applyFont="1" applyFill="1" applyBorder="1"/>
    <xf numFmtId="4" fontId="3" fillId="4" borderId="0" xfId="0" applyNumberFormat="1" applyFont="1" applyFill="1"/>
    <xf numFmtId="0" fontId="3" fillId="4" borderId="5" xfId="0" applyFont="1" applyFill="1" applyBorder="1"/>
    <xf numFmtId="0" fontId="3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/>
    </xf>
    <xf numFmtId="4" fontId="3" fillId="4" borderId="0" xfId="0" applyNumberFormat="1" applyFont="1" applyFill="1" applyAlignment="1">
      <alignment horizontal="center"/>
    </xf>
    <xf numFmtId="16" fontId="3" fillId="4" borderId="0" xfId="0" applyNumberFormat="1" applyFont="1" applyFill="1" applyAlignment="1">
      <alignment horizontal="center"/>
    </xf>
    <xf numFmtId="10" fontId="3" fillId="4" borderId="0" xfId="0" applyNumberFormat="1" applyFont="1" applyFill="1" applyAlignment="1">
      <alignment horizontal="center"/>
    </xf>
    <xf numFmtId="16" fontId="3" fillId="4" borderId="0" xfId="0" applyNumberFormat="1" applyFont="1" applyFill="1" applyAlignment="1">
      <alignment horizontal="right"/>
    </xf>
    <xf numFmtId="9" fontId="3" fillId="4" borderId="0" xfId="0" applyNumberFormat="1" applyFont="1" applyFill="1" applyAlignment="1">
      <alignment horizontal="right"/>
    </xf>
    <xf numFmtId="0" fontId="13" fillId="3" borderId="4" xfId="0" applyFont="1" applyFill="1" applyBorder="1"/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DEBF4-38E7-45EC-99E5-7915CF59A8C7}">
  <sheetPr>
    <tabColor theme="4"/>
  </sheetPr>
  <dimension ref="H1:Z21"/>
  <sheetViews>
    <sheetView showGridLines="0" zoomScale="80" zoomScaleNormal="80" workbookViewId="0">
      <selection activeCell="X21" sqref="X21"/>
    </sheetView>
  </sheetViews>
  <sheetFormatPr defaultRowHeight="14.5" x14ac:dyDescent="0.35"/>
  <cols>
    <col min="1" max="1" width="4.1796875" customWidth="1"/>
    <col min="6" max="6" width="6" customWidth="1"/>
    <col min="7" max="7" width="3.453125" customWidth="1"/>
    <col min="8" max="8" width="17.54296875" customWidth="1"/>
    <col min="9" max="9" width="10.54296875" customWidth="1"/>
    <col min="10" max="10" width="6.54296875" customWidth="1"/>
    <col min="11" max="11" width="1.81640625" customWidth="1"/>
    <col min="12" max="12" width="2.26953125" customWidth="1"/>
    <col min="13" max="13" width="20.54296875" customWidth="1"/>
    <col min="14" max="14" width="11" bestFit="1" customWidth="1"/>
    <col min="15" max="15" width="1.7265625" customWidth="1"/>
    <col min="16" max="16" width="1.90625" customWidth="1"/>
    <col min="17" max="17" width="5.26953125" customWidth="1"/>
    <col min="18" max="19" width="10.54296875" bestFit="1" customWidth="1"/>
    <col min="20" max="20" width="5.453125" customWidth="1"/>
    <col min="21" max="21" width="1.81640625" customWidth="1"/>
    <col min="22" max="22" width="3.54296875" customWidth="1"/>
    <col min="24" max="24" width="10.1796875" customWidth="1"/>
    <col min="25" max="25" width="11" customWidth="1"/>
    <col min="26" max="26" width="3" customWidth="1"/>
  </cols>
  <sheetData>
    <row r="1" spans="8:26" x14ac:dyDescent="0.35">
      <c r="H1" s="2"/>
      <c r="I1" s="3"/>
      <c r="J1" s="3"/>
      <c r="K1" s="3"/>
      <c r="L1" s="3"/>
      <c r="M1" s="3"/>
      <c r="N1" s="3"/>
      <c r="O1" s="3"/>
    </row>
    <row r="2" spans="8:26" x14ac:dyDescent="0.35">
      <c r="H2" s="89" t="s">
        <v>28</v>
      </c>
      <c r="I2" s="90"/>
      <c r="J2" s="91"/>
      <c r="K2" s="3"/>
      <c r="L2" s="92" t="s">
        <v>17</v>
      </c>
      <c r="M2" s="92"/>
      <c r="N2" s="92"/>
      <c r="O2" s="92"/>
      <c r="Q2" s="89" t="s">
        <v>19</v>
      </c>
      <c r="R2" s="90"/>
      <c r="S2" s="90"/>
      <c r="T2" s="91"/>
      <c r="V2" s="74"/>
      <c r="W2" s="75" t="s">
        <v>31</v>
      </c>
      <c r="X2" s="76"/>
      <c r="Y2" s="76"/>
      <c r="Z2" s="77"/>
    </row>
    <row r="3" spans="8:26" x14ac:dyDescent="0.35">
      <c r="H3" s="66"/>
      <c r="I3" s="67"/>
      <c r="J3" s="68"/>
      <c r="K3" s="3"/>
      <c r="L3" s="69"/>
      <c r="M3" s="69"/>
      <c r="N3" s="70"/>
      <c r="O3" s="71"/>
      <c r="Q3" s="72"/>
      <c r="R3" s="71"/>
      <c r="S3" s="71"/>
      <c r="T3" s="73"/>
      <c r="V3" s="34"/>
      <c r="Z3" s="35"/>
    </row>
    <row r="4" spans="8:26" x14ac:dyDescent="0.35">
      <c r="H4" s="11"/>
      <c r="I4" s="3"/>
      <c r="J4" s="9"/>
      <c r="K4" s="3"/>
      <c r="L4" s="4"/>
      <c r="M4" s="5"/>
      <c r="N4" s="5"/>
      <c r="O4" s="6"/>
      <c r="Q4" s="34"/>
      <c r="T4" s="35"/>
      <c r="V4" s="34"/>
      <c r="W4" s="39" t="s">
        <v>21</v>
      </c>
      <c r="Z4" s="35"/>
    </row>
    <row r="5" spans="8:26" ht="12.75" customHeight="1" x14ac:dyDescent="0.35">
      <c r="H5" s="11"/>
      <c r="I5" s="3"/>
      <c r="J5" s="9"/>
      <c r="K5" s="3"/>
      <c r="L5" s="7"/>
      <c r="M5" s="8"/>
      <c r="N5" s="22" t="s">
        <v>12</v>
      </c>
      <c r="O5" s="9"/>
      <c r="Q5" s="34"/>
      <c r="T5" s="35"/>
      <c r="V5" s="34"/>
      <c r="Z5" s="35"/>
    </row>
    <row r="6" spans="8:26" x14ac:dyDescent="0.35">
      <c r="H6" s="78" t="s">
        <v>9</v>
      </c>
      <c r="I6" s="83">
        <v>10000</v>
      </c>
      <c r="J6" s="80"/>
      <c r="K6" s="3"/>
      <c r="L6" s="16"/>
      <c r="M6" s="23" t="s">
        <v>11</v>
      </c>
      <c r="N6" s="21" t="s">
        <v>6</v>
      </c>
      <c r="O6" s="10"/>
      <c r="Q6" s="34"/>
      <c r="R6" s="39" t="s">
        <v>18</v>
      </c>
      <c r="S6" s="40">
        <f>I6*(1+I9)^(I8/I10)</f>
        <v>10167.801199937681</v>
      </c>
      <c r="T6" s="35"/>
      <c r="V6" s="34"/>
      <c r="W6" t="s">
        <v>22</v>
      </c>
      <c r="X6" s="60">
        <v>0.22500000000000001</v>
      </c>
      <c r="Z6" s="35"/>
    </row>
    <row r="7" spans="8:26" x14ac:dyDescent="0.35">
      <c r="H7" s="78" t="s">
        <v>0</v>
      </c>
      <c r="I7" s="84" t="s">
        <v>44</v>
      </c>
      <c r="J7" s="80"/>
      <c r="K7" s="3"/>
      <c r="L7" s="11"/>
      <c r="M7" s="3"/>
      <c r="N7" s="3"/>
      <c r="O7" s="10"/>
      <c r="P7" s="1"/>
      <c r="Q7" s="34"/>
      <c r="R7" s="41" t="s">
        <v>20</v>
      </c>
      <c r="T7" s="35"/>
      <c r="V7" s="34"/>
      <c r="Z7" s="35"/>
    </row>
    <row r="8" spans="8:26" x14ac:dyDescent="0.35">
      <c r="H8" s="78" t="s">
        <v>4</v>
      </c>
      <c r="I8" s="82">
        <v>60</v>
      </c>
      <c r="J8" s="80" t="s">
        <v>5</v>
      </c>
      <c r="K8" s="3"/>
      <c r="L8" s="12"/>
      <c r="M8" s="18"/>
      <c r="N8" s="25">
        <v>60</v>
      </c>
      <c r="O8" s="9"/>
      <c r="Q8" s="36"/>
      <c r="R8" s="37"/>
      <c r="S8" s="37"/>
      <c r="T8" s="38"/>
      <c r="V8" s="34"/>
      <c r="W8" s="39" t="s">
        <v>23</v>
      </c>
      <c r="Z8" s="35"/>
    </row>
    <row r="9" spans="8:26" x14ac:dyDescent="0.35">
      <c r="H9" s="78" t="s">
        <v>10</v>
      </c>
      <c r="I9" s="85">
        <v>0.105</v>
      </c>
      <c r="J9" s="80" t="s">
        <v>3</v>
      </c>
      <c r="K9" s="3"/>
      <c r="L9" s="12"/>
      <c r="M9" s="19" t="s">
        <v>13</v>
      </c>
      <c r="N9" s="26">
        <v>360</v>
      </c>
      <c r="O9" s="9"/>
      <c r="V9" s="34"/>
      <c r="W9" t="s">
        <v>22</v>
      </c>
      <c r="X9" s="60">
        <v>0</v>
      </c>
      <c r="Z9" s="35"/>
    </row>
    <row r="10" spans="8:26" x14ac:dyDescent="0.35">
      <c r="H10" s="78" t="s">
        <v>6</v>
      </c>
      <c r="I10" s="82">
        <v>360</v>
      </c>
      <c r="J10" s="80" t="s">
        <v>5</v>
      </c>
      <c r="K10" s="3"/>
      <c r="L10" s="12"/>
      <c r="M10" s="19"/>
      <c r="N10" s="20"/>
      <c r="O10" s="9"/>
      <c r="V10" s="36"/>
      <c r="W10" s="37"/>
      <c r="X10" s="37"/>
      <c r="Y10" s="37"/>
      <c r="Z10" s="38"/>
    </row>
    <row r="11" spans="8:26" x14ac:dyDescent="0.35">
      <c r="H11" s="78" t="s">
        <v>7</v>
      </c>
      <c r="I11" s="82" t="s">
        <v>8</v>
      </c>
      <c r="J11" s="80"/>
      <c r="K11" s="3"/>
      <c r="L11" s="12"/>
      <c r="M11" s="19"/>
      <c r="N11" s="26">
        <v>0.16669999999999999</v>
      </c>
      <c r="O11" s="9"/>
    </row>
    <row r="12" spans="8:26" x14ac:dyDescent="0.35">
      <c r="H12" s="11"/>
      <c r="I12" s="3"/>
      <c r="J12" s="9"/>
      <c r="K12" s="3"/>
      <c r="L12" s="12"/>
      <c r="M12" s="19" t="s">
        <v>14</v>
      </c>
      <c r="N12" s="20"/>
      <c r="O12" s="9"/>
      <c r="V12" s="31"/>
      <c r="W12" s="32" t="s">
        <v>25</v>
      </c>
      <c r="X12" s="32"/>
      <c r="Y12" s="61">
        <v>167.8</v>
      </c>
      <c r="Z12" s="33"/>
    </row>
    <row r="13" spans="8:26" x14ac:dyDescent="0.35">
      <c r="H13" s="11"/>
      <c r="I13" s="3"/>
      <c r="J13" s="9"/>
      <c r="K13" s="3"/>
      <c r="L13" s="12"/>
      <c r="M13" s="19"/>
      <c r="N13" s="20"/>
      <c r="O13" s="9"/>
      <c r="V13" s="34"/>
      <c r="W13" t="s">
        <v>24</v>
      </c>
      <c r="Y13" s="62">
        <v>0.22500000000000001</v>
      </c>
      <c r="Z13" s="35"/>
    </row>
    <row r="14" spans="8:26" x14ac:dyDescent="0.35">
      <c r="H14" s="11"/>
      <c r="I14" s="3"/>
      <c r="J14" s="9"/>
      <c r="K14" s="3"/>
      <c r="L14" s="12"/>
      <c r="M14" s="19" t="s">
        <v>15</v>
      </c>
      <c r="N14" s="20"/>
      <c r="O14" s="9"/>
      <c r="V14" s="34"/>
      <c r="W14" t="s">
        <v>27</v>
      </c>
      <c r="Y14" s="63">
        <f>Y12*Y13</f>
        <v>37.755000000000003</v>
      </c>
      <c r="Z14" s="35"/>
    </row>
    <row r="15" spans="8:26" x14ac:dyDescent="0.35">
      <c r="H15" s="11"/>
      <c r="I15" s="3"/>
      <c r="J15" s="9"/>
      <c r="K15" s="3"/>
      <c r="L15" s="12"/>
      <c r="M15" s="19"/>
      <c r="N15" s="20"/>
      <c r="O15" s="9"/>
      <c r="V15" s="34"/>
      <c r="Z15" s="35"/>
    </row>
    <row r="16" spans="8:26" x14ac:dyDescent="0.35">
      <c r="H16" s="11"/>
      <c r="I16" s="3"/>
      <c r="J16" s="9"/>
      <c r="K16" s="3"/>
      <c r="L16" s="12"/>
      <c r="M16" s="57" t="s">
        <v>16</v>
      </c>
      <c r="N16" s="20"/>
      <c r="O16" s="9"/>
      <c r="V16" s="34"/>
      <c r="W16" s="39" t="s">
        <v>26</v>
      </c>
      <c r="X16" s="39"/>
      <c r="Y16" s="64">
        <f>Y12-Y14</f>
        <v>130.04500000000002</v>
      </c>
      <c r="Z16" s="35"/>
    </row>
    <row r="17" spans="8:26" x14ac:dyDescent="0.35">
      <c r="H17" s="11"/>
      <c r="I17" s="3"/>
      <c r="J17" s="9"/>
      <c r="K17" s="3"/>
      <c r="L17" s="12"/>
      <c r="M17" s="56" t="s">
        <v>20</v>
      </c>
      <c r="N17" s="20"/>
      <c r="O17" s="9"/>
      <c r="V17" s="34"/>
      <c r="Z17" s="35"/>
    </row>
    <row r="18" spans="8:26" x14ac:dyDescent="0.35">
      <c r="H18" s="13"/>
      <c r="I18" s="14"/>
      <c r="J18" s="15"/>
      <c r="K18" s="3"/>
      <c r="L18" s="28"/>
      <c r="M18" s="29"/>
      <c r="N18" s="30"/>
      <c r="O18" s="15"/>
      <c r="V18" s="34"/>
      <c r="Z18" s="35"/>
    </row>
    <row r="19" spans="8:26" x14ac:dyDescent="0.35">
      <c r="H19" s="3"/>
      <c r="I19" s="3"/>
      <c r="J19" s="3"/>
      <c r="K19" s="3"/>
      <c r="L19" s="27"/>
      <c r="M19" s="19"/>
      <c r="N19" s="20"/>
      <c r="O19" s="3"/>
      <c r="V19" s="34"/>
      <c r="W19" s="39" t="s">
        <v>29</v>
      </c>
      <c r="Y19" s="42">
        <f>S6-Y14</f>
        <v>10130.046199937682</v>
      </c>
      <c r="Z19" s="35"/>
    </row>
    <row r="20" spans="8:26" x14ac:dyDescent="0.35">
      <c r="L20" s="27"/>
      <c r="M20" s="19"/>
      <c r="N20" s="20"/>
      <c r="O20" s="3"/>
      <c r="V20" s="36"/>
      <c r="W20" s="37"/>
      <c r="X20" s="37"/>
      <c r="Y20" s="37"/>
      <c r="Z20" s="38"/>
    </row>
    <row r="21" spans="8:26" x14ac:dyDescent="0.35">
      <c r="L21" s="3"/>
      <c r="M21" s="3"/>
      <c r="N21" s="3"/>
      <c r="O21" s="3"/>
    </row>
  </sheetData>
  <mergeCells count="3">
    <mergeCell ref="H2:J2"/>
    <mergeCell ref="L2:O2"/>
    <mergeCell ref="Q2:T2"/>
  </mergeCells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E49C1-7B0F-4E01-93C9-B75B05D39DE6}">
  <sheetPr>
    <tabColor theme="7"/>
  </sheetPr>
  <dimension ref="I1:Y52"/>
  <sheetViews>
    <sheetView showGridLines="0" tabSelected="1" topLeftCell="D1" zoomScale="80" zoomScaleNormal="80" workbookViewId="0">
      <selection activeCell="O8" sqref="O8"/>
    </sheetView>
  </sheetViews>
  <sheetFormatPr defaultRowHeight="14.5" x14ac:dyDescent="0.35"/>
  <cols>
    <col min="4" max="4" width="1.26953125" customWidth="1"/>
    <col min="5" max="5" width="15.26953125" customWidth="1"/>
    <col min="6" max="6" width="10.6328125" customWidth="1"/>
    <col min="7" max="7" width="13.81640625" customWidth="1"/>
    <col min="8" max="8" width="7.1796875" customWidth="1"/>
    <col min="9" max="9" width="17.6328125" customWidth="1"/>
    <col min="10" max="10" width="11.26953125" customWidth="1"/>
    <col min="11" max="11" width="9" customWidth="1"/>
    <col min="12" max="12" width="1.26953125" customWidth="1"/>
    <col min="13" max="13" width="7.26953125" customWidth="1"/>
    <col min="14" max="14" width="8.08984375" customWidth="1"/>
    <col min="15" max="15" width="10.90625" customWidth="1"/>
    <col min="16" max="16" width="10.1796875" bestFit="1" customWidth="1"/>
    <col min="17" max="17" width="10.7265625" customWidth="1"/>
    <col min="18" max="18" width="11.81640625" customWidth="1"/>
    <col min="19" max="19" width="1.26953125" customWidth="1"/>
    <col min="20" max="20" width="1.81640625" customWidth="1"/>
    <col min="21" max="21" width="14.1796875" customWidth="1"/>
    <col min="22" max="22" width="10.54296875" customWidth="1"/>
    <col min="25" max="25" width="1.6328125" customWidth="1"/>
  </cols>
  <sheetData>
    <row r="1" spans="9:25" x14ac:dyDescent="0.35">
      <c r="I1" s="2"/>
      <c r="J1" s="3"/>
      <c r="K1" s="3"/>
      <c r="L1" s="3"/>
      <c r="M1" s="3"/>
      <c r="N1" s="3"/>
      <c r="O1" s="3"/>
      <c r="P1" s="3"/>
      <c r="Q1" s="3"/>
      <c r="R1" s="3"/>
      <c r="S1" s="3"/>
    </row>
    <row r="2" spans="9:25" x14ac:dyDescent="0.35">
      <c r="I2" s="89" t="s">
        <v>30</v>
      </c>
      <c r="J2" s="90"/>
      <c r="K2" s="91"/>
      <c r="L2" s="3"/>
      <c r="M2" s="92" t="s">
        <v>41</v>
      </c>
      <c r="N2" s="92"/>
      <c r="O2" s="92"/>
      <c r="P2" s="92"/>
      <c r="Q2" s="92"/>
      <c r="R2" s="92"/>
      <c r="S2" s="92"/>
      <c r="U2" s="92" t="s">
        <v>17</v>
      </c>
      <c r="V2" s="92"/>
      <c r="W2" s="92"/>
      <c r="X2" s="92"/>
      <c r="Y2" s="92"/>
    </row>
    <row r="3" spans="9:25" x14ac:dyDescent="0.35">
      <c r="I3" s="88"/>
      <c r="J3" s="71"/>
      <c r="K3" s="73"/>
      <c r="L3" s="3"/>
      <c r="M3" s="67"/>
      <c r="N3" s="67"/>
      <c r="O3" s="67"/>
      <c r="P3" s="67"/>
      <c r="Q3" s="67"/>
      <c r="R3" s="67"/>
      <c r="S3" s="67"/>
      <c r="U3" s="71"/>
      <c r="V3" s="71"/>
      <c r="W3" s="71"/>
      <c r="X3" s="71"/>
      <c r="Y3" s="71"/>
    </row>
    <row r="4" spans="9:25" x14ac:dyDescent="0.35">
      <c r="I4" s="34"/>
      <c r="J4" s="3"/>
      <c r="K4" s="9"/>
      <c r="L4" s="3"/>
      <c r="M4" s="4"/>
      <c r="N4" s="5"/>
      <c r="O4" s="5"/>
      <c r="P4" s="5"/>
      <c r="Q4" s="5"/>
      <c r="R4" s="5"/>
      <c r="S4" s="6"/>
      <c r="U4" s="4"/>
      <c r="V4" s="5"/>
      <c r="W4" s="5"/>
      <c r="X4" s="5"/>
      <c r="Y4" s="33"/>
    </row>
    <row r="5" spans="9:25" x14ac:dyDescent="0.35">
      <c r="I5" s="34"/>
      <c r="J5" s="3"/>
      <c r="K5" s="9"/>
      <c r="L5" s="3"/>
      <c r="M5" s="7"/>
      <c r="N5" s="8" t="s">
        <v>34</v>
      </c>
      <c r="O5" s="8" t="s">
        <v>36</v>
      </c>
      <c r="P5" s="8" t="s">
        <v>36</v>
      </c>
      <c r="Q5" s="8"/>
      <c r="R5" s="8" t="s">
        <v>1</v>
      </c>
      <c r="S5" s="9"/>
      <c r="U5" s="48" t="s">
        <v>39</v>
      </c>
      <c r="V5" s="3" t="s">
        <v>40</v>
      </c>
      <c r="W5" s="3"/>
      <c r="X5" s="3"/>
      <c r="Y5" s="35"/>
    </row>
    <row r="6" spans="9:25" x14ac:dyDescent="0.35">
      <c r="I6" s="11"/>
      <c r="J6" s="3"/>
      <c r="K6" s="9"/>
      <c r="L6" s="3"/>
      <c r="M6" s="16" t="s">
        <v>2</v>
      </c>
      <c r="N6" s="17" t="s">
        <v>35</v>
      </c>
      <c r="O6" s="17" t="s">
        <v>3</v>
      </c>
      <c r="P6" s="17" t="s">
        <v>37</v>
      </c>
      <c r="Q6" s="17" t="s">
        <v>43</v>
      </c>
      <c r="R6" s="17" t="s">
        <v>38</v>
      </c>
      <c r="S6" s="10"/>
      <c r="U6" s="11"/>
      <c r="V6" s="3" t="s">
        <v>46</v>
      </c>
      <c r="W6" s="3"/>
      <c r="X6" s="3"/>
      <c r="Y6" s="35"/>
    </row>
    <row r="7" spans="9:25" ht="8.25" customHeight="1" x14ac:dyDescent="0.35">
      <c r="I7" s="11"/>
      <c r="J7" s="3"/>
      <c r="K7" s="9"/>
      <c r="L7" s="3"/>
      <c r="M7" s="11"/>
      <c r="N7" s="3"/>
      <c r="O7" s="3"/>
      <c r="P7" s="3"/>
      <c r="Q7" s="3"/>
      <c r="R7" s="3"/>
      <c r="S7" s="10"/>
      <c r="U7" s="11"/>
      <c r="W7" s="3"/>
      <c r="X7" s="3"/>
      <c r="Y7" s="35"/>
    </row>
    <row r="8" spans="9:25" x14ac:dyDescent="0.35">
      <c r="I8" s="78" t="s">
        <v>9</v>
      </c>
      <c r="J8" s="79">
        <v>10000</v>
      </c>
      <c r="K8" s="80"/>
      <c r="L8" s="3"/>
      <c r="M8" s="12">
        <v>43922</v>
      </c>
      <c r="N8" s="24">
        <v>0</v>
      </c>
      <c r="O8" s="85">
        <v>0.105</v>
      </c>
      <c r="P8" s="58">
        <f>(1+O8)^(1/252)-1</f>
        <v>3.9629014890718572E-4</v>
      </c>
      <c r="Q8" s="44">
        <f>0.98*P8</f>
        <v>3.8836434592904201E-4</v>
      </c>
      <c r="R8" s="43">
        <f>Q8</f>
        <v>3.8836434592904201E-4</v>
      </c>
      <c r="S8" s="9"/>
      <c r="U8" s="11"/>
      <c r="V8" s="3" t="s">
        <v>47</v>
      </c>
      <c r="W8" s="3"/>
      <c r="X8" s="3"/>
      <c r="Y8" s="35"/>
    </row>
    <row r="9" spans="9:25" x14ac:dyDescent="0.35">
      <c r="I9" s="78" t="s">
        <v>0</v>
      </c>
      <c r="J9" s="86" t="s">
        <v>45</v>
      </c>
      <c r="K9" s="80"/>
      <c r="L9" s="3"/>
      <c r="M9" s="12">
        <v>43923</v>
      </c>
      <c r="N9" s="24">
        <v>1</v>
      </c>
      <c r="O9" s="85">
        <v>0.105</v>
      </c>
      <c r="P9" s="58">
        <f t="shared" ref="P9:P48" si="0">(1+O9)^(1/252)-1</f>
        <v>3.9629014890718572E-4</v>
      </c>
      <c r="Q9" s="44">
        <f t="shared" ref="Q9:Q48" si="1">0.98*P9</f>
        <v>3.8836434592904201E-4</v>
      </c>
      <c r="R9" s="44">
        <f t="shared" ref="R9:R48" si="2">R8+Q9</f>
        <v>7.7672869185808403E-4</v>
      </c>
      <c r="S9" s="9"/>
      <c r="T9" s="1"/>
      <c r="U9" s="34"/>
      <c r="V9" s="49">
        <v>10163.549999999999</v>
      </c>
      <c r="Y9" s="35"/>
    </row>
    <row r="10" spans="9:25" x14ac:dyDescent="0.35">
      <c r="I10" s="78" t="s">
        <v>4</v>
      </c>
      <c r="J10" s="81">
        <v>60</v>
      </c>
      <c r="K10" s="80" t="s">
        <v>5</v>
      </c>
      <c r="L10" s="3"/>
      <c r="M10" s="12">
        <v>43924</v>
      </c>
      <c r="N10" s="24">
        <v>2</v>
      </c>
      <c r="O10" s="85">
        <v>0.105</v>
      </c>
      <c r="P10" s="58">
        <f t="shared" si="0"/>
        <v>3.9629014890718572E-4</v>
      </c>
      <c r="Q10" s="44">
        <f t="shared" si="1"/>
        <v>3.8836434592904201E-4</v>
      </c>
      <c r="R10" s="44">
        <f t="shared" si="2"/>
        <v>1.1650930377871262E-3</v>
      </c>
      <c r="S10" s="9"/>
      <c r="U10" s="36"/>
      <c r="V10" s="37"/>
      <c r="W10" s="37"/>
      <c r="X10" s="37"/>
      <c r="Y10" s="38"/>
    </row>
    <row r="11" spans="9:25" x14ac:dyDescent="0.35">
      <c r="I11" s="78" t="s">
        <v>4</v>
      </c>
      <c r="J11" s="81">
        <v>40</v>
      </c>
      <c r="K11" s="80" t="s">
        <v>33</v>
      </c>
      <c r="L11" s="3"/>
      <c r="M11" s="12">
        <v>43927</v>
      </c>
      <c r="N11" s="24">
        <v>3</v>
      </c>
      <c r="O11" s="85">
        <v>0.105</v>
      </c>
      <c r="P11" s="58">
        <f t="shared" si="0"/>
        <v>3.9629014890718572E-4</v>
      </c>
      <c r="Q11" s="44">
        <f t="shared" si="1"/>
        <v>3.8836434592904201E-4</v>
      </c>
      <c r="R11" s="44">
        <f t="shared" si="2"/>
        <v>1.5534573837161681E-3</v>
      </c>
      <c r="S11" s="9"/>
    </row>
    <row r="12" spans="9:25" x14ac:dyDescent="0.35">
      <c r="I12" s="78" t="s">
        <v>10</v>
      </c>
      <c r="J12" s="87">
        <v>0.98</v>
      </c>
      <c r="K12" s="80" t="s">
        <v>32</v>
      </c>
      <c r="L12" s="3"/>
      <c r="M12" s="12">
        <v>43928</v>
      </c>
      <c r="N12" s="24">
        <v>4</v>
      </c>
      <c r="O12" s="85">
        <v>0.105</v>
      </c>
      <c r="P12" s="58">
        <f t="shared" si="0"/>
        <v>3.9629014890718572E-4</v>
      </c>
      <c r="Q12" s="44">
        <f t="shared" si="1"/>
        <v>3.8836434592904201E-4</v>
      </c>
      <c r="R12" s="44">
        <f t="shared" si="2"/>
        <v>1.94182172964521E-3</v>
      </c>
      <c r="S12" s="9"/>
    </row>
    <row r="13" spans="9:25" x14ac:dyDescent="0.35">
      <c r="I13" s="78" t="s">
        <v>7</v>
      </c>
      <c r="J13" s="82" t="s">
        <v>8</v>
      </c>
      <c r="K13" s="80"/>
      <c r="L13" s="3"/>
      <c r="M13" s="12">
        <v>43929</v>
      </c>
      <c r="N13" s="24">
        <v>5</v>
      </c>
      <c r="O13" s="85">
        <v>0.105</v>
      </c>
      <c r="P13" s="58">
        <f t="shared" si="0"/>
        <v>3.9629014890718572E-4</v>
      </c>
      <c r="Q13" s="44">
        <f t="shared" si="1"/>
        <v>3.8836434592904201E-4</v>
      </c>
      <c r="R13" s="44">
        <f t="shared" si="2"/>
        <v>2.3301860755742519E-3</v>
      </c>
      <c r="S13" s="9"/>
      <c r="U13" s="89" t="s">
        <v>42</v>
      </c>
      <c r="V13" s="90"/>
      <c r="W13" s="90"/>
      <c r="X13" s="90"/>
      <c r="Y13" s="91"/>
    </row>
    <row r="14" spans="9:25" x14ac:dyDescent="0.35">
      <c r="I14" s="65"/>
      <c r="J14" s="37"/>
      <c r="K14" s="15"/>
      <c r="L14" s="3"/>
      <c r="M14" s="12">
        <v>43930</v>
      </c>
      <c r="N14" s="24">
        <v>6</v>
      </c>
      <c r="O14" s="85">
        <v>0.105</v>
      </c>
      <c r="P14" s="58">
        <f t="shared" si="0"/>
        <v>3.9629014890718572E-4</v>
      </c>
      <c r="Q14" s="44">
        <f t="shared" si="1"/>
        <v>3.8836434592904201E-4</v>
      </c>
      <c r="R14" s="44">
        <f t="shared" si="2"/>
        <v>2.7185504215032938E-3</v>
      </c>
      <c r="S14" s="9"/>
      <c r="U14" s="34"/>
      <c r="Y14" s="35"/>
    </row>
    <row r="15" spans="9:25" x14ac:dyDescent="0.35">
      <c r="I15" s="3"/>
      <c r="J15" s="3"/>
      <c r="K15" s="3"/>
      <c r="L15" s="3"/>
      <c r="M15" s="12">
        <v>43934</v>
      </c>
      <c r="N15" s="24">
        <v>7</v>
      </c>
      <c r="O15" s="85">
        <v>0.105</v>
      </c>
      <c r="P15" s="58">
        <f t="shared" si="0"/>
        <v>3.9629014890718572E-4</v>
      </c>
      <c r="Q15" s="44">
        <f t="shared" si="1"/>
        <v>3.8836434592904201E-4</v>
      </c>
      <c r="R15" s="44">
        <f t="shared" si="2"/>
        <v>3.1069147674323357E-3</v>
      </c>
      <c r="S15" s="9"/>
      <c r="U15" s="11"/>
      <c r="V15" s="3"/>
      <c r="W15" s="3"/>
      <c r="X15" s="3"/>
      <c r="Y15" s="35"/>
    </row>
    <row r="16" spans="9:25" x14ac:dyDescent="0.35">
      <c r="I16" s="3"/>
      <c r="J16" s="3"/>
      <c r="K16" s="3"/>
      <c r="L16" s="3"/>
      <c r="M16" s="12">
        <v>43935</v>
      </c>
      <c r="N16" s="24">
        <v>8</v>
      </c>
      <c r="O16" s="85">
        <v>0.105</v>
      </c>
      <c r="P16" s="58">
        <f t="shared" si="0"/>
        <v>3.9629014890718572E-4</v>
      </c>
      <c r="Q16" s="44">
        <f t="shared" si="1"/>
        <v>3.8836434592904201E-4</v>
      </c>
      <c r="R16" s="44">
        <f t="shared" si="2"/>
        <v>3.4952791133613776E-3</v>
      </c>
      <c r="S16" s="9"/>
      <c r="U16" s="48" t="s">
        <v>39</v>
      </c>
      <c r="V16" s="50">
        <f>J8*(1+R48)</f>
        <v>10163.550746768275</v>
      </c>
      <c r="W16" s="3"/>
      <c r="X16" s="3"/>
      <c r="Y16" s="35"/>
    </row>
    <row r="17" spans="9:25" x14ac:dyDescent="0.35">
      <c r="I17" s="3"/>
      <c r="J17" s="3"/>
      <c r="K17" s="3"/>
      <c r="L17" s="3"/>
      <c r="M17" s="12">
        <v>43936</v>
      </c>
      <c r="N17" s="24">
        <v>9</v>
      </c>
      <c r="O17" s="85">
        <v>0.105</v>
      </c>
      <c r="P17" s="58">
        <f t="shared" si="0"/>
        <v>3.9629014890718572E-4</v>
      </c>
      <c r="Q17" s="44">
        <f t="shared" si="1"/>
        <v>3.8836434592904201E-4</v>
      </c>
      <c r="R17" s="44">
        <f t="shared" si="2"/>
        <v>3.8836434592904195E-3</v>
      </c>
      <c r="S17" s="9"/>
      <c r="U17" s="11"/>
      <c r="V17" s="3"/>
      <c r="W17" s="3"/>
      <c r="X17" s="3"/>
      <c r="Y17" s="35"/>
    </row>
    <row r="18" spans="9:25" x14ac:dyDescent="0.35">
      <c r="I18" s="3"/>
      <c r="J18" s="3"/>
      <c r="K18" s="3"/>
      <c r="L18" s="3"/>
      <c r="M18" s="12">
        <v>43937</v>
      </c>
      <c r="N18" s="24">
        <v>10</v>
      </c>
      <c r="O18" s="85">
        <v>0.107</v>
      </c>
      <c r="P18" s="58">
        <f t="shared" si="0"/>
        <v>4.0346888647224688E-4</v>
      </c>
      <c r="Q18" s="44">
        <f t="shared" si="1"/>
        <v>3.9539950874280195E-4</v>
      </c>
      <c r="R18" s="44">
        <f t="shared" si="2"/>
        <v>4.2790429680332216E-3</v>
      </c>
      <c r="S18" s="9"/>
      <c r="U18" s="13"/>
      <c r="V18" s="37"/>
      <c r="W18" s="14"/>
      <c r="X18" s="14"/>
      <c r="Y18" s="38"/>
    </row>
    <row r="19" spans="9:25" x14ac:dyDescent="0.35">
      <c r="I19" s="3"/>
      <c r="J19" s="47"/>
      <c r="K19" s="3"/>
      <c r="L19" s="3"/>
      <c r="M19" s="12">
        <v>43938</v>
      </c>
      <c r="N19" s="24">
        <v>11</v>
      </c>
      <c r="O19" s="85">
        <v>0.107</v>
      </c>
      <c r="P19" s="58">
        <f t="shared" si="0"/>
        <v>4.0346888647224688E-4</v>
      </c>
      <c r="Q19" s="44">
        <f t="shared" si="1"/>
        <v>3.9539950874280195E-4</v>
      </c>
      <c r="R19" s="44">
        <f t="shared" si="2"/>
        <v>4.6744424767760232E-3</v>
      </c>
      <c r="S19" s="9"/>
      <c r="U19" s="3"/>
      <c r="V19" s="3"/>
      <c r="W19" s="3"/>
      <c r="X19" s="3"/>
    </row>
    <row r="20" spans="9:25" x14ac:dyDescent="0.35">
      <c r="I20" s="3"/>
      <c r="J20" s="3"/>
      <c r="K20" s="3"/>
      <c r="L20" s="3"/>
      <c r="M20" s="12">
        <v>43941</v>
      </c>
      <c r="N20" s="24">
        <v>12</v>
      </c>
      <c r="O20" s="85">
        <v>0.107</v>
      </c>
      <c r="P20" s="58">
        <f t="shared" si="0"/>
        <v>4.0346888647224688E-4</v>
      </c>
      <c r="Q20" s="44">
        <f t="shared" si="1"/>
        <v>3.9539950874280195E-4</v>
      </c>
      <c r="R20" s="44">
        <f t="shared" si="2"/>
        <v>5.0698419855188248E-3</v>
      </c>
      <c r="S20" s="9"/>
      <c r="V20" s="51"/>
    </row>
    <row r="21" spans="9:25" x14ac:dyDescent="0.35">
      <c r="M21" s="12">
        <v>43942</v>
      </c>
      <c r="N21" s="24">
        <v>13</v>
      </c>
      <c r="O21" s="85">
        <v>0.107</v>
      </c>
      <c r="P21" s="58">
        <f t="shared" si="0"/>
        <v>4.0346888647224688E-4</v>
      </c>
      <c r="Q21" s="44">
        <f t="shared" si="1"/>
        <v>3.9539950874280195E-4</v>
      </c>
      <c r="R21" s="44">
        <f t="shared" si="2"/>
        <v>5.4652414942616264E-3</v>
      </c>
      <c r="S21" s="35"/>
    </row>
    <row r="22" spans="9:25" x14ac:dyDescent="0.35">
      <c r="M22" s="12">
        <v>43943</v>
      </c>
      <c r="N22" s="24">
        <v>14</v>
      </c>
      <c r="O22" s="85">
        <v>0.107</v>
      </c>
      <c r="P22" s="58">
        <f t="shared" si="0"/>
        <v>4.0346888647224688E-4</v>
      </c>
      <c r="Q22" s="44">
        <f t="shared" si="1"/>
        <v>3.9539950874280195E-4</v>
      </c>
      <c r="R22" s="44">
        <f t="shared" si="2"/>
        <v>5.8606410030044281E-3</v>
      </c>
      <c r="S22" s="35"/>
    </row>
    <row r="23" spans="9:25" x14ac:dyDescent="0.35">
      <c r="M23" s="12">
        <v>43944</v>
      </c>
      <c r="N23" s="24">
        <v>15</v>
      </c>
      <c r="O23" s="85">
        <v>0.107</v>
      </c>
      <c r="P23" s="58">
        <f t="shared" si="0"/>
        <v>4.0346888647224688E-4</v>
      </c>
      <c r="Q23" s="44">
        <f t="shared" si="1"/>
        <v>3.9539950874280195E-4</v>
      </c>
      <c r="R23" s="44">
        <f t="shared" si="2"/>
        <v>6.2560405117472297E-3</v>
      </c>
      <c r="S23" s="35"/>
    </row>
    <row r="24" spans="9:25" x14ac:dyDescent="0.35">
      <c r="M24" s="12">
        <v>43945</v>
      </c>
      <c r="N24" s="24">
        <v>16</v>
      </c>
      <c r="O24" s="85">
        <v>0.107</v>
      </c>
      <c r="P24" s="58">
        <f t="shared" si="0"/>
        <v>4.0346888647224688E-4</v>
      </c>
      <c r="Q24" s="44">
        <f t="shared" si="1"/>
        <v>3.9539950874280195E-4</v>
      </c>
      <c r="R24" s="44">
        <f t="shared" si="2"/>
        <v>6.6514400204900313E-3</v>
      </c>
      <c r="S24" s="35"/>
    </row>
    <row r="25" spans="9:25" x14ac:dyDescent="0.35">
      <c r="M25" s="12">
        <v>43948</v>
      </c>
      <c r="N25" s="24">
        <v>17</v>
      </c>
      <c r="O25" s="85">
        <v>0.107</v>
      </c>
      <c r="P25" s="58">
        <f t="shared" si="0"/>
        <v>4.0346888647224688E-4</v>
      </c>
      <c r="Q25" s="44">
        <f t="shared" si="1"/>
        <v>3.9539950874280195E-4</v>
      </c>
      <c r="R25" s="44">
        <f t="shared" si="2"/>
        <v>7.046839529232833E-3</v>
      </c>
      <c r="S25" s="35"/>
    </row>
    <row r="26" spans="9:25" x14ac:dyDescent="0.35">
      <c r="M26" s="12">
        <v>43949</v>
      </c>
      <c r="N26" s="24">
        <v>18</v>
      </c>
      <c r="O26" s="85">
        <v>0.107</v>
      </c>
      <c r="P26" s="58">
        <f t="shared" si="0"/>
        <v>4.0346888647224688E-4</v>
      </c>
      <c r="Q26" s="44">
        <f t="shared" si="1"/>
        <v>3.9539950874280195E-4</v>
      </c>
      <c r="R26" s="44">
        <f t="shared" si="2"/>
        <v>7.4422390379756346E-3</v>
      </c>
      <c r="S26" s="35"/>
    </row>
    <row r="27" spans="9:25" x14ac:dyDescent="0.35">
      <c r="M27" s="12">
        <v>43950</v>
      </c>
      <c r="N27" s="24">
        <v>19</v>
      </c>
      <c r="O27" s="85">
        <v>0.107</v>
      </c>
      <c r="P27" s="58">
        <f t="shared" si="0"/>
        <v>4.0346888647224688E-4</v>
      </c>
      <c r="Q27" s="44">
        <f t="shared" si="1"/>
        <v>3.9539950874280195E-4</v>
      </c>
      <c r="R27" s="44">
        <f t="shared" si="2"/>
        <v>7.8376385467184371E-3</v>
      </c>
      <c r="S27" s="35"/>
    </row>
    <row r="28" spans="9:25" x14ac:dyDescent="0.35">
      <c r="M28" s="12">
        <v>43951</v>
      </c>
      <c r="N28" s="24">
        <v>20</v>
      </c>
      <c r="O28" s="85">
        <v>0.107</v>
      </c>
      <c r="P28" s="58">
        <f t="shared" si="0"/>
        <v>4.0346888647224688E-4</v>
      </c>
      <c r="Q28" s="44">
        <f t="shared" si="1"/>
        <v>3.9539950874280195E-4</v>
      </c>
      <c r="R28" s="44">
        <f t="shared" si="2"/>
        <v>8.2330380554612396E-3</v>
      </c>
      <c r="S28" s="35"/>
    </row>
    <row r="29" spans="9:25" x14ac:dyDescent="0.35">
      <c r="M29" s="12">
        <v>43955</v>
      </c>
      <c r="N29" s="24">
        <v>21</v>
      </c>
      <c r="O29" s="85">
        <v>0.107</v>
      </c>
      <c r="P29" s="58">
        <f t="shared" si="0"/>
        <v>4.0346888647224688E-4</v>
      </c>
      <c r="Q29" s="44">
        <f t="shared" si="1"/>
        <v>3.9539950874280195E-4</v>
      </c>
      <c r="R29" s="44">
        <f t="shared" si="2"/>
        <v>8.6284375642040421E-3</v>
      </c>
      <c r="S29" s="35"/>
    </row>
    <row r="30" spans="9:25" x14ac:dyDescent="0.35">
      <c r="M30" s="12">
        <v>43956</v>
      </c>
      <c r="N30" s="24">
        <v>22</v>
      </c>
      <c r="O30" s="85">
        <v>0.107</v>
      </c>
      <c r="P30" s="58">
        <f t="shared" si="0"/>
        <v>4.0346888647224688E-4</v>
      </c>
      <c r="Q30" s="44">
        <f t="shared" si="1"/>
        <v>3.9539950874280195E-4</v>
      </c>
      <c r="R30" s="44">
        <f t="shared" si="2"/>
        <v>9.0238370729468446E-3</v>
      </c>
      <c r="S30" s="35"/>
    </row>
    <row r="31" spans="9:25" x14ac:dyDescent="0.35">
      <c r="M31" s="12">
        <v>43957</v>
      </c>
      <c r="N31" s="24">
        <v>23</v>
      </c>
      <c r="O31" s="85">
        <v>0.11</v>
      </c>
      <c r="P31" s="58">
        <f t="shared" si="0"/>
        <v>4.1421280738052069E-4</v>
      </c>
      <c r="Q31" s="44">
        <f t="shared" si="1"/>
        <v>4.0592855123291029E-4</v>
      </c>
      <c r="R31" s="44">
        <f t="shared" si="2"/>
        <v>9.4297656241797544E-3</v>
      </c>
      <c r="S31" s="35"/>
    </row>
    <row r="32" spans="9:25" x14ac:dyDescent="0.35">
      <c r="M32" s="12">
        <v>43958</v>
      </c>
      <c r="N32" s="24">
        <v>24</v>
      </c>
      <c r="O32" s="85">
        <v>0.11</v>
      </c>
      <c r="P32" s="58">
        <f t="shared" si="0"/>
        <v>4.1421280738052069E-4</v>
      </c>
      <c r="Q32" s="44">
        <f t="shared" si="1"/>
        <v>4.0592855123291029E-4</v>
      </c>
      <c r="R32" s="44">
        <f t="shared" si="2"/>
        <v>9.8356941754126643E-3</v>
      </c>
      <c r="S32" s="35"/>
    </row>
    <row r="33" spans="13:19" x14ac:dyDescent="0.35">
      <c r="M33" s="12">
        <v>43959</v>
      </c>
      <c r="N33" s="24">
        <v>25</v>
      </c>
      <c r="O33" s="85">
        <v>0.11</v>
      </c>
      <c r="P33" s="58">
        <f t="shared" si="0"/>
        <v>4.1421280738052069E-4</v>
      </c>
      <c r="Q33" s="44">
        <f t="shared" si="1"/>
        <v>4.0592855123291029E-4</v>
      </c>
      <c r="R33" s="44">
        <f t="shared" si="2"/>
        <v>1.0241622726645574E-2</v>
      </c>
      <c r="S33" s="35"/>
    </row>
    <row r="34" spans="13:19" x14ac:dyDescent="0.35">
      <c r="M34" s="12">
        <v>43962</v>
      </c>
      <c r="N34" s="24">
        <v>26</v>
      </c>
      <c r="O34" s="85">
        <v>0.11</v>
      </c>
      <c r="P34" s="58">
        <f t="shared" si="0"/>
        <v>4.1421280738052069E-4</v>
      </c>
      <c r="Q34" s="44">
        <f t="shared" si="1"/>
        <v>4.0592855123291029E-4</v>
      </c>
      <c r="R34" s="44">
        <f t="shared" si="2"/>
        <v>1.0647551277878484E-2</v>
      </c>
      <c r="S34" s="35"/>
    </row>
    <row r="35" spans="13:19" x14ac:dyDescent="0.35">
      <c r="M35" s="12">
        <v>43963</v>
      </c>
      <c r="N35" s="24">
        <v>27</v>
      </c>
      <c r="O35" s="85">
        <v>0.11</v>
      </c>
      <c r="P35" s="58">
        <f t="shared" si="0"/>
        <v>4.1421280738052069E-4</v>
      </c>
      <c r="Q35" s="44">
        <f t="shared" si="1"/>
        <v>4.0592855123291029E-4</v>
      </c>
      <c r="R35" s="44">
        <f t="shared" si="2"/>
        <v>1.1053479829111394E-2</v>
      </c>
      <c r="S35" s="35"/>
    </row>
    <row r="36" spans="13:19" x14ac:dyDescent="0.35">
      <c r="M36" s="12">
        <v>43964</v>
      </c>
      <c r="N36" s="24">
        <v>28</v>
      </c>
      <c r="O36" s="85">
        <v>0.11</v>
      </c>
      <c r="P36" s="58">
        <f t="shared" si="0"/>
        <v>4.1421280738052069E-4</v>
      </c>
      <c r="Q36" s="44">
        <f t="shared" si="1"/>
        <v>4.0592855123291029E-4</v>
      </c>
      <c r="R36" s="44">
        <f t="shared" si="2"/>
        <v>1.1459408380344304E-2</v>
      </c>
      <c r="S36" s="35"/>
    </row>
    <row r="37" spans="13:19" x14ac:dyDescent="0.35">
      <c r="M37" s="12">
        <v>43965</v>
      </c>
      <c r="N37" s="24">
        <v>29</v>
      </c>
      <c r="O37" s="85">
        <v>0.11</v>
      </c>
      <c r="P37" s="58">
        <f t="shared" si="0"/>
        <v>4.1421280738052069E-4</v>
      </c>
      <c r="Q37" s="44">
        <f t="shared" si="1"/>
        <v>4.0592855123291029E-4</v>
      </c>
      <c r="R37" s="44">
        <f t="shared" si="2"/>
        <v>1.1865336931577214E-2</v>
      </c>
      <c r="S37" s="35"/>
    </row>
    <row r="38" spans="13:19" x14ac:dyDescent="0.35">
      <c r="M38" s="12">
        <v>43966</v>
      </c>
      <c r="N38" s="24">
        <v>30</v>
      </c>
      <c r="O38" s="85">
        <v>0.11</v>
      </c>
      <c r="P38" s="58">
        <f t="shared" si="0"/>
        <v>4.1421280738052069E-4</v>
      </c>
      <c r="Q38" s="44">
        <f t="shared" si="1"/>
        <v>4.0592855123291029E-4</v>
      </c>
      <c r="R38" s="44">
        <f t="shared" si="2"/>
        <v>1.2271265482810123E-2</v>
      </c>
      <c r="S38" s="35"/>
    </row>
    <row r="39" spans="13:19" x14ac:dyDescent="0.35">
      <c r="M39" s="12">
        <v>43969</v>
      </c>
      <c r="N39" s="24">
        <v>31</v>
      </c>
      <c r="O39" s="85">
        <v>0.11</v>
      </c>
      <c r="P39" s="58">
        <f t="shared" si="0"/>
        <v>4.1421280738052069E-4</v>
      </c>
      <c r="Q39" s="44">
        <f t="shared" si="1"/>
        <v>4.0592855123291029E-4</v>
      </c>
      <c r="R39" s="44">
        <f t="shared" si="2"/>
        <v>1.2677194034043033E-2</v>
      </c>
      <c r="S39" s="35"/>
    </row>
    <row r="40" spans="13:19" x14ac:dyDescent="0.35">
      <c r="M40" s="12">
        <v>43970</v>
      </c>
      <c r="N40" s="24">
        <v>32</v>
      </c>
      <c r="O40" s="85">
        <v>0.11</v>
      </c>
      <c r="P40" s="58">
        <f t="shared" si="0"/>
        <v>4.1421280738052069E-4</v>
      </c>
      <c r="Q40" s="44">
        <f t="shared" si="1"/>
        <v>4.0592855123291029E-4</v>
      </c>
      <c r="R40" s="44">
        <f t="shared" si="2"/>
        <v>1.3083122585275943E-2</v>
      </c>
      <c r="S40" s="35"/>
    </row>
    <row r="41" spans="13:19" x14ac:dyDescent="0.35">
      <c r="M41" s="12">
        <v>43971</v>
      </c>
      <c r="N41" s="24">
        <v>33</v>
      </c>
      <c r="O41" s="85">
        <v>0.11</v>
      </c>
      <c r="P41" s="58">
        <f t="shared" si="0"/>
        <v>4.1421280738052069E-4</v>
      </c>
      <c r="Q41" s="44">
        <f t="shared" si="1"/>
        <v>4.0592855123291029E-4</v>
      </c>
      <c r="R41" s="44">
        <f t="shared" si="2"/>
        <v>1.3489051136508853E-2</v>
      </c>
      <c r="S41" s="35"/>
    </row>
    <row r="42" spans="13:19" x14ac:dyDescent="0.35">
      <c r="M42" s="12">
        <v>43972</v>
      </c>
      <c r="N42" s="24">
        <v>34</v>
      </c>
      <c r="O42" s="85">
        <v>0.111</v>
      </c>
      <c r="P42" s="58">
        <f t="shared" si="0"/>
        <v>4.1778768809308531E-4</v>
      </c>
      <c r="Q42" s="44">
        <f t="shared" si="1"/>
        <v>4.0943193433122359E-4</v>
      </c>
      <c r="R42" s="44">
        <f t="shared" si="2"/>
        <v>1.3898483070840077E-2</v>
      </c>
      <c r="S42" s="35"/>
    </row>
    <row r="43" spans="13:19" x14ac:dyDescent="0.35">
      <c r="M43" s="12">
        <v>43973</v>
      </c>
      <c r="N43" s="24">
        <v>35</v>
      </c>
      <c r="O43" s="85">
        <v>0.111</v>
      </c>
      <c r="P43" s="58">
        <f t="shared" si="0"/>
        <v>4.1778768809308531E-4</v>
      </c>
      <c r="Q43" s="44">
        <f t="shared" si="1"/>
        <v>4.0943193433122359E-4</v>
      </c>
      <c r="R43" s="44">
        <f t="shared" si="2"/>
        <v>1.43079150051713E-2</v>
      </c>
      <c r="S43" s="35"/>
    </row>
    <row r="44" spans="13:19" x14ac:dyDescent="0.35">
      <c r="M44" s="12">
        <v>43976</v>
      </c>
      <c r="N44" s="24">
        <v>36</v>
      </c>
      <c r="O44" s="85">
        <v>0.111</v>
      </c>
      <c r="P44" s="58">
        <f t="shared" si="0"/>
        <v>4.1778768809308531E-4</v>
      </c>
      <c r="Q44" s="44">
        <f t="shared" si="1"/>
        <v>4.0943193433122359E-4</v>
      </c>
      <c r="R44" s="44">
        <f t="shared" si="2"/>
        <v>1.4717346939502524E-2</v>
      </c>
      <c r="S44" s="35"/>
    </row>
    <row r="45" spans="13:19" x14ac:dyDescent="0.35">
      <c r="M45" s="12">
        <v>43977</v>
      </c>
      <c r="N45" s="24">
        <v>37</v>
      </c>
      <c r="O45" s="85">
        <v>0.111</v>
      </c>
      <c r="P45" s="58">
        <f t="shared" si="0"/>
        <v>4.1778768809308531E-4</v>
      </c>
      <c r="Q45" s="44">
        <f t="shared" si="1"/>
        <v>4.0943193433122359E-4</v>
      </c>
      <c r="R45" s="44">
        <f t="shared" si="2"/>
        <v>1.5126778873833747E-2</v>
      </c>
      <c r="S45" s="35"/>
    </row>
    <row r="46" spans="13:19" x14ac:dyDescent="0.35">
      <c r="M46" s="12">
        <v>43978</v>
      </c>
      <c r="N46" s="24">
        <v>38</v>
      </c>
      <c r="O46" s="85">
        <v>0.111</v>
      </c>
      <c r="P46" s="58">
        <f t="shared" si="0"/>
        <v>4.1778768809308531E-4</v>
      </c>
      <c r="Q46" s="44">
        <f t="shared" si="1"/>
        <v>4.0943193433122359E-4</v>
      </c>
      <c r="R46" s="44">
        <f t="shared" si="2"/>
        <v>1.5536210808164971E-2</v>
      </c>
      <c r="S46" s="35"/>
    </row>
    <row r="47" spans="13:19" x14ac:dyDescent="0.35">
      <c r="M47" s="12">
        <v>43979</v>
      </c>
      <c r="N47" s="24">
        <v>39</v>
      </c>
      <c r="O47" s="85">
        <v>0.111</v>
      </c>
      <c r="P47" s="58">
        <f t="shared" si="0"/>
        <v>4.1778768809308531E-4</v>
      </c>
      <c r="Q47" s="44">
        <f t="shared" si="1"/>
        <v>4.0943193433122359E-4</v>
      </c>
      <c r="R47" s="44">
        <f t="shared" si="2"/>
        <v>1.5945642742496196E-2</v>
      </c>
      <c r="S47" s="35"/>
    </row>
    <row r="48" spans="13:19" x14ac:dyDescent="0.35">
      <c r="M48" s="12">
        <v>43980</v>
      </c>
      <c r="N48" s="24">
        <v>40</v>
      </c>
      <c r="O48" s="85">
        <v>0.111</v>
      </c>
      <c r="P48" s="58">
        <f t="shared" si="0"/>
        <v>4.1778768809308531E-4</v>
      </c>
      <c r="Q48" s="44">
        <f t="shared" si="1"/>
        <v>4.0943193433122359E-4</v>
      </c>
      <c r="R48" s="59">
        <f t="shared" si="2"/>
        <v>1.6355074676827421E-2</v>
      </c>
      <c r="S48" s="35"/>
    </row>
    <row r="49" spans="13:19" x14ac:dyDescent="0.35">
      <c r="M49" s="36"/>
      <c r="N49" s="52"/>
      <c r="O49" s="29"/>
      <c r="P49" s="53"/>
      <c r="Q49" s="54"/>
      <c r="R49" s="55"/>
      <c r="S49" s="38"/>
    </row>
    <row r="50" spans="13:19" x14ac:dyDescent="0.35">
      <c r="N50" s="24"/>
      <c r="O50" s="19"/>
      <c r="P50" s="45"/>
      <c r="Q50" s="46"/>
      <c r="R50" s="46"/>
    </row>
    <row r="51" spans="13:19" x14ac:dyDescent="0.35">
      <c r="N51" s="27"/>
    </row>
    <row r="52" spans="13:19" x14ac:dyDescent="0.35">
      <c r="N52" s="27"/>
    </row>
  </sheetData>
  <mergeCells count="4">
    <mergeCell ref="I2:K2"/>
    <mergeCell ref="M2:S2"/>
    <mergeCell ref="U2:Y2"/>
    <mergeCell ref="U13:Y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Prefixado</vt:lpstr>
      <vt:lpstr>Pós Fixado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Vogliotti</dc:creator>
  <cp:lastModifiedBy>Rodrigo Vogliotti</cp:lastModifiedBy>
  <dcterms:created xsi:type="dcterms:W3CDTF">2020-12-19T12:22:55Z</dcterms:created>
  <dcterms:modified xsi:type="dcterms:W3CDTF">2025-10-28T17:36:27Z</dcterms:modified>
</cp:coreProperties>
</file>